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<sst xmlns="http://schemas.openxmlformats.org/spreadsheetml/2006/main" count="27" uniqueCount="22">
  <si>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</si>
  <si>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</si>
  <si>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</si>
  <si>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</si>
  <si>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</si>
  <si>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</si>
  <si>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</si>
  <si>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</si>
  <si>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</si>
  <si>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</si>
  <si>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</si>
  <si>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</si>
  <si>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</si>
  <si>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</si>
  <si>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</si>
  <si>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</si>
  <si>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VITRE</t>
  </si>
  <si>
    <t>PLOUGASTEL BMX</t>
  </si>
  <si>
    <t>RDF GOUEZEC</t>
  </si>
  <si>
    <t>CLASSEMENT CLUB 2013</t>
  </si>
  <si>
    <t>ROSTRENEN</t>
  </si>
  <si>
    <t>TREGUEUX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</si>
</sst>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2">
      <selection activeCell="B4" sqref="B4:K20"/>
    </sheetView>
  </sheetViews>
  <sheetFormatPr defaultColWidth="11.421875" defaultRowHeight="12.75"/>
  <cols>
    <col min="1" max="1" width="5.8515625" style="0" customWidth="1"/>
    <col min="2" max="2" width="17.7109375" style="0" customWidth="1"/>
    <col min="3" max="11" width="12.140625" style="1" customWidth="1"/>
  </cols>
  <sheetData>
    <row r="1" spans="2:11" ht="12.75">
      <c r="B1" s="6" t="s">
        <v>19</v>
      </c>
      <c r="C1" s="6"/>
      <c r="D1" s="6"/>
      <c r="E1" s="6"/>
      <c r="F1" s="6"/>
      <c r="G1" s="6"/>
      <c r="H1" s="6"/>
      <c r="I1" s="6"/>
      <c r="J1" s="6"/>
      <c r="K1" s="6"/>
    </row>
    <row r="3" spans="2:11" ht="21" customHeight="1">
      <c r="B3" s="2"/>
      <c r="C3" s="3" t="s">
        <v>1</v>
      </c>
      <c r="D3" s="5" t="s">
        <v>20</v>
      </c>
      <c r="E3" s="5" t="s">
        <v>21</v>
      </c>
      <c r="F3" s="5" t="s">
        <v>4</v>
      </c>
      <c r="G3" s="5" t="s">
        <v>10</v>
      </c>
      <c r="H3" s="5" t="s">
        <v>0</v>
      </c>
      <c r="I3" s="3" t="s">
        <v>3</v>
      </c>
      <c r="J3" s="5" t="s">
        <v>16</v>
      </c>
      <c r="K3" s="3" t="s">
        <v>13</v>
      </c>
    </row>
    <row r="4" spans="1:11" ht="21" customHeight="1">
      <c r="A4">
        <v>1</v>
      </c>
      <c r="B4" s="2" t="s">
        <v>3</v>
      </c>
      <c r="C4" s="3">
        <f>27+34+34+26+26+18</f>
        <v>165</v>
      </c>
      <c r="D4" s="3">
        <f>52+64+39</f>
        <v>155</v>
      </c>
      <c r="E4" s="3">
        <f>60+27+34+49</f>
        <v>170</v>
      </c>
      <c r="F4" s="3">
        <f>17+23+68+38</f>
        <v>146</v>
      </c>
      <c r="G4" s="3">
        <f>200-24</f>
        <v>176</v>
      </c>
      <c r="H4" s="3">
        <f>56+55+48</f>
        <v>159</v>
      </c>
      <c r="I4" s="3">
        <f>30+34+30+30+17+26</f>
        <v>167</v>
      </c>
      <c r="J4" s="3">
        <v>168</v>
      </c>
      <c r="K4" s="3">
        <f aca="true" t="shared" si="0" ref="K4:K20">SUM(C4:J4)</f>
        <v>1306</v>
      </c>
    </row>
    <row r="5" spans="1:11" ht="21" customHeight="1">
      <c r="A5">
        <v>2</v>
      </c>
      <c r="B5" s="2" t="s">
        <v>1</v>
      </c>
      <c r="C5" s="3">
        <f>57+60+24+17</f>
        <v>158</v>
      </c>
      <c r="D5" s="3">
        <f>56+27+34+17+14</f>
        <v>148</v>
      </c>
      <c r="E5" s="3">
        <f>48+52+60</f>
        <v>160</v>
      </c>
      <c r="F5" s="3">
        <f>36+43+18+26</f>
        <v>123</v>
      </c>
      <c r="G5" s="3">
        <f>52+14+27+29</f>
        <v>122</v>
      </c>
      <c r="H5" s="3">
        <f>17+19+54+52</f>
        <v>142</v>
      </c>
      <c r="I5" s="3">
        <f>30+22+11+27+30+22</f>
        <v>142</v>
      </c>
      <c r="J5" s="3">
        <v>146</v>
      </c>
      <c r="K5" s="3">
        <f t="shared" si="0"/>
        <v>1141</v>
      </c>
    </row>
    <row r="6" spans="1:11" ht="21" customHeight="1">
      <c r="A6">
        <v>3</v>
      </c>
      <c r="B6" s="2" t="s">
        <v>8</v>
      </c>
      <c r="C6" s="3">
        <f>17+34+34+23+13+21</f>
        <v>142</v>
      </c>
      <c r="D6" s="3">
        <f>23+25+56+46</f>
        <v>150</v>
      </c>
      <c r="E6" s="3">
        <f>34+57+24+27+26</f>
        <v>168</v>
      </c>
      <c r="F6" s="3">
        <f>46+57+46</f>
        <v>149</v>
      </c>
      <c r="G6" s="3">
        <f>56+23+27+42</f>
        <v>148</v>
      </c>
      <c r="H6" s="3">
        <f>26+46+13+15</f>
        <v>100</v>
      </c>
      <c r="I6" s="3">
        <f>11+27+21+30+16+26</f>
        <v>131</v>
      </c>
      <c r="J6" s="3">
        <v>124</v>
      </c>
      <c r="K6" s="3">
        <f t="shared" si="0"/>
        <v>1112</v>
      </c>
    </row>
    <row r="7" spans="1:11" ht="21" customHeight="1">
      <c r="A7">
        <v>4</v>
      </c>
      <c r="B7" s="2" t="s">
        <v>5</v>
      </c>
      <c r="C7" s="3">
        <f>19+27+38+26</f>
        <v>110</v>
      </c>
      <c r="D7" s="3">
        <f>19+12+25+19+21</f>
        <v>96</v>
      </c>
      <c r="E7" s="3">
        <f>23+42+37+15</f>
        <v>117</v>
      </c>
      <c r="F7" s="3">
        <f>10+19+29+26+19</f>
        <v>103</v>
      </c>
      <c r="G7" s="3">
        <f>47+23+29+26</f>
        <v>125</v>
      </c>
      <c r="H7" s="3">
        <f>8+27+39+39</f>
        <v>113</v>
      </c>
      <c r="I7" s="3">
        <f>34+23+26+15+21+26</f>
        <v>145</v>
      </c>
      <c r="J7" s="3">
        <v>113</v>
      </c>
      <c r="K7" s="3">
        <f t="shared" si="0"/>
        <v>922</v>
      </c>
    </row>
    <row r="8" spans="1:11" ht="21" customHeight="1">
      <c r="A8">
        <v>5</v>
      </c>
      <c r="B8" s="2" t="s">
        <v>4</v>
      </c>
      <c r="C8" s="3">
        <f>17+48+13+25</f>
        <v>103</v>
      </c>
      <c r="D8" s="3">
        <f>16+23+29+18+15</f>
        <v>101</v>
      </c>
      <c r="E8" s="3">
        <f>26+8+18+38+15</f>
        <v>105</v>
      </c>
      <c r="F8" s="3">
        <f>43+52+34</f>
        <v>129</v>
      </c>
      <c r="G8" s="3">
        <f>19+19+23+19+23</f>
        <v>103</v>
      </c>
      <c r="H8" s="3">
        <f>19+30+9+16+18</f>
        <v>92</v>
      </c>
      <c r="I8" s="3">
        <f>16+20+8+13+19+16</f>
        <v>92</v>
      </c>
      <c r="J8" s="3">
        <v>104</v>
      </c>
      <c r="K8" s="3">
        <f t="shared" si="0"/>
        <v>829</v>
      </c>
    </row>
    <row r="9" spans="1:11" ht="21" customHeight="1">
      <c r="A9">
        <v>6</v>
      </c>
      <c r="B9" s="2" t="s">
        <v>10</v>
      </c>
      <c r="C9" s="3">
        <f>71+49</f>
        <v>120</v>
      </c>
      <c r="D9" s="3">
        <f>44+14+19+6</f>
        <v>83</v>
      </c>
      <c r="E9" s="3">
        <f>57+20+19</f>
        <v>96</v>
      </c>
      <c r="F9" s="3">
        <f>19+17+16+34+15+7</f>
        <v>108</v>
      </c>
      <c r="G9" s="3">
        <f>34+29+22+29</f>
        <v>114</v>
      </c>
      <c r="H9" s="3">
        <f>45+23+2</f>
        <v>70</v>
      </c>
      <c r="I9" s="3">
        <f>12+17+34+20+16+17</f>
        <v>116</v>
      </c>
      <c r="J9" s="3">
        <v>67</v>
      </c>
      <c r="K9" s="3">
        <f t="shared" si="0"/>
        <v>774</v>
      </c>
    </row>
    <row r="10" spans="1:11" ht="21" customHeight="1">
      <c r="A10">
        <v>7</v>
      </c>
      <c r="B10" s="2" t="s">
        <v>7</v>
      </c>
      <c r="C10" s="3">
        <f>39+28+34</f>
        <v>101</v>
      </c>
      <c r="D10" s="3">
        <f>25+38+7+16</f>
        <v>86</v>
      </c>
      <c r="E10" s="3">
        <f>19+36+38+18</f>
        <v>111</v>
      </c>
      <c r="F10" s="3">
        <f>11+31+30</f>
        <v>72</v>
      </c>
      <c r="G10" s="3">
        <f>25+9+25+23+17</f>
        <v>99</v>
      </c>
      <c r="H10" s="3">
        <f>28+50+29</f>
        <v>107</v>
      </c>
      <c r="I10" s="3">
        <f>18+22+10+20+11+12</f>
        <v>93</v>
      </c>
      <c r="J10" s="3">
        <v>81</v>
      </c>
      <c r="K10" s="3">
        <f t="shared" si="0"/>
        <v>750</v>
      </c>
    </row>
    <row r="11" spans="1:11" ht="21" customHeight="1">
      <c r="A11">
        <v>8</v>
      </c>
      <c r="B11" s="2" t="s">
        <v>0</v>
      </c>
      <c r="C11" s="3">
        <f>36+39+1</f>
        <v>76</v>
      </c>
      <c r="D11" s="3">
        <f>26+35+28</f>
        <v>89</v>
      </c>
      <c r="E11" s="3">
        <f>29+31+19+24</f>
        <v>103</v>
      </c>
      <c r="F11" s="3">
        <f>9+5+17+49+17</f>
        <v>97</v>
      </c>
      <c r="G11" s="3">
        <f>8+17+30+15</f>
        <v>70</v>
      </c>
      <c r="H11" s="3">
        <f>47+29+38</f>
        <v>114</v>
      </c>
      <c r="I11" s="3">
        <f>14+19+17+12+27+19</f>
        <v>108</v>
      </c>
      <c r="J11" s="3">
        <v>79</v>
      </c>
      <c r="K11" s="3">
        <f t="shared" si="0"/>
        <v>736</v>
      </c>
    </row>
    <row r="12" spans="1:11" ht="21" customHeight="1">
      <c r="A12">
        <v>9</v>
      </c>
      <c r="B12" s="2" t="s">
        <v>12</v>
      </c>
      <c r="C12" s="3">
        <f>19+26+9+37</f>
        <v>91</v>
      </c>
      <c r="D12" s="3">
        <f>28+33+26</f>
        <v>87</v>
      </c>
      <c r="E12" s="3">
        <f>33+21+26+19</f>
        <v>99</v>
      </c>
      <c r="F12" s="3">
        <f>24+21+48</f>
        <v>93</v>
      </c>
      <c r="G12" s="3">
        <f>39+15+10+18</f>
        <v>82</v>
      </c>
      <c r="H12" s="3">
        <f>14+21+15</f>
        <v>50</v>
      </c>
      <c r="I12" s="3">
        <f>26+7+23+8+7+16</f>
        <v>87</v>
      </c>
      <c r="J12" s="3">
        <v>91</v>
      </c>
      <c r="K12" s="3">
        <f t="shared" si="0"/>
        <v>680</v>
      </c>
    </row>
    <row r="13" spans="1:11" ht="21" customHeight="1">
      <c r="A13">
        <v>10</v>
      </c>
      <c r="B13" s="2" t="s">
        <v>9</v>
      </c>
      <c r="C13" s="3">
        <f>23+22+22+4</f>
        <v>71</v>
      </c>
      <c r="D13" s="3">
        <f>15+19+26+17</f>
        <v>77</v>
      </c>
      <c r="E13" s="3">
        <f>14+17+22+19</f>
        <v>72</v>
      </c>
      <c r="F13" s="3">
        <f>18+12+16+28</f>
        <v>74</v>
      </c>
      <c r="G13" s="3">
        <f>21+19+28+9+12</f>
        <v>89</v>
      </c>
      <c r="H13" s="3">
        <f>24+19+18+15</f>
        <v>76</v>
      </c>
      <c r="I13" s="3">
        <f>21+11+12+10+22+17</f>
        <v>93</v>
      </c>
      <c r="J13" s="3">
        <v>94</v>
      </c>
      <c r="K13" s="3">
        <f t="shared" si="0"/>
        <v>646</v>
      </c>
    </row>
    <row r="14" spans="1:11" ht="21" customHeight="1">
      <c r="A14">
        <v>11</v>
      </c>
      <c r="B14" s="2" t="s">
        <v>14</v>
      </c>
      <c r="C14" s="3">
        <f>19+18+16</f>
        <v>53</v>
      </c>
      <c r="D14" s="3">
        <f>22+14+19+29</f>
        <v>84</v>
      </c>
      <c r="E14" s="3">
        <f>26+8+20+23</f>
        <v>77</v>
      </c>
      <c r="F14" s="3">
        <f>29+17+17+9</f>
        <v>72</v>
      </c>
      <c r="G14" s="3">
        <f>7+15+16+15</f>
        <v>53</v>
      </c>
      <c r="H14" s="3">
        <f>14+6+13+8</f>
        <v>41</v>
      </c>
      <c r="I14" s="3">
        <f>12+18+6+9+17+12</f>
        <v>74</v>
      </c>
      <c r="J14" s="3">
        <v>45</v>
      </c>
      <c r="K14" s="3">
        <f t="shared" si="0"/>
        <v>499</v>
      </c>
    </row>
    <row r="15" spans="1:11" ht="21" customHeight="1">
      <c r="A15">
        <v>12</v>
      </c>
      <c r="B15" s="2" t="s">
        <v>6</v>
      </c>
      <c r="C15" s="3">
        <f>24+24+8</f>
        <v>56</v>
      </c>
      <c r="D15" s="3">
        <f>12+17+38</f>
        <v>67</v>
      </c>
      <c r="E15" s="3">
        <f>20+18+30</f>
        <v>68</v>
      </c>
      <c r="F15" s="3">
        <f>12+13+38+13</f>
        <v>76</v>
      </c>
      <c r="G15" s="3">
        <f>15+13+26+8</f>
        <v>62</v>
      </c>
      <c r="H15" s="3">
        <v>29</v>
      </c>
      <c r="I15" s="3">
        <f>19+23+12+4</f>
        <v>58</v>
      </c>
      <c r="J15" s="3">
        <v>74</v>
      </c>
      <c r="K15" s="3">
        <f t="shared" si="0"/>
        <v>490</v>
      </c>
    </row>
    <row r="16" spans="1:11" ht="21" customHeight="1">
      <c r="A16">
        <v>13</v>
      </c>
      <c r="B16" s="2" t="s">
        <v>15</v>
      </c>
      <c r="C16" s="3">
        <f>30+12+11</f>
        <v>53</v>
      </c>
      <c r="D16" s="3">
        <f>11+7+26</f>
        <v>44</v>
      </c>
      <c r="E16" s="3">
        <f>30+14+28</f>
        <v>72</v>
      </c>
      <c r="F16" s="3">
        <f>25+20+28</f>
        <v>73</v>
      </c>
      <c r="G16" s="3">
        <f>16+28+15+19</f>
        <v>78</v>
      </c>
      <c r="H16" s="3">
        <f>18+19+16</f>
        <v>53</v>
      </c>
      <c r="I16" s="3">
        <f>4+2+19+5+12+7</f>
        <v>49</v>
      </c>
      <c r="J16" s="3">
        <v>38</v>
      </c>
      <c r="K16" s="3">
        <f t="shared" si="0"/>
        <v>460</v>
      </c>
    </row>
    <row r="17" spans="1:11" ht="21" customHeight="1">
      <c r="A17">
        <v>14</v>
      </c>
      <c r="B17" s="2" t="s">
        <v>2</v>
      </c>
      <c r="C17" s="3">
        <f>17+9+32+3</f>
        <v>61</v>
      </c>
      <c r="D17" s="3">
        <f>11+28+14+8</f>
        <v>61</v>
      </c>
      <c r="E17" s="3">
        <f>26+20+13+8</f>
        <v>67</v>
      </c>
      <c r="F17" s="3">
        <f>8+7+28+27</f>
        <v>70</v>
      </c>
      <c r="G17" s="3">
        <f>26+17+20</f>
        <v>63</v>
      </c>
      <c r="H17" s="3">
        <f>19+30+13</f>
        <v>62</v>
      </c>
      <c r="I17" s="3">
        <f>7+15+8+7+1+5</f>
        <v>43</v>
      </c>
      <c r="J17" s="3">
        <v>20</v>
      </c>
      <c r="K17" s="3">
        <f t="shared" si="0"/>
        <v>447</v>
      </c>
    </row>
    <row r="18" spans="1:11" ht="21" customHeight="1">
      <c r="A18">
        <v>15</v>
      </c>
      <c r="B18" s="2" t="s">
        <v>11</v>
      </c>
      <c r="C18" s="3">
        <f>21+12</f>
        <v>33</v>
      </c>
      <c r="D18" s="3">
        <f>6+5</f>
        <v>11</v>
      </c>
      <c r="E18" s="3">
        <f>18+8+9</f>
        <v>35</v>
      </c>
      <c r="F18" s="3">
        <f>12+10</f>
        <v>22</v>
      </c>
      <c r="G18" s="3">
        <f>12+4+11+7</f>
        <v>34</v>
      </c>
      <c r="H18" s="3">
        <f>15+4+9</f>
        <v>28</v>
      </c>
      <c r="I18" s="3">
        <f>1+16+3+2+8+2</f>
        <v>32</v>
      </c>
      <c r="J18" s="3">
        <v>20</v>
      </c>
      <c r="K18" s="3">
        <f t="shared" si="0"/>
        <v>215</v>
      </c>
    </row>
    <row r="19" spans="1:11" ht="21" customHeight="1">
      <c r="A19">
        <v>16</v>
      </c>
      <c r="B19" s="2" t="s">
        <v>17</v>
      </c>
      <c r="C19" s="3">
        <v>14</v>
      </c>
      <c r="D19" s="3">
        <v>4</v>
      </c>
      <c r="E19" s="3"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f t="shared" si="0"/>
        <v>24</v>
      </c>
    </row>
    <row r="20" spans="1:11" ht="21" customHeight="1">
      <c r="A20">
        <v>17</v>
      </c>
      <c r="B20" s="4" t="s">
        <v>18</v>
      </c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</sheetData>
  <sheetProtection/>
  <mergeCells count="1">
    <mergeCell ref="B1:K1"/>
  </mergeCells>
  <printOptions/>
  <pageMargins left="0.47" right="0.787401575" top="0.984251969" bottom="0.984251969" header="0.4921259845" footer="0.492125984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user</cp:lastModifiedBy>
  <cp:lastPrinted>2012-06-24T17:31:30Z</cp:lastPrinted>
  <dcterms:created xsi:type="dcterms:W3CDTF">2009-03-01T17:46:24Z</dcterms:created>
  <dcterms:modified xsi:type="dcterms:W3CDTF">2013-06-24T19:58:22Z</dcterms:modified>
  <cp:category/>
  <cp:version/>
  <cp:contentType/>
  <cp:contentStatus/>
</cp:coreProperties>
</file>